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02-15-01\Docs\Конкуренция\"/>
    </mc:Choice>
  </mc:AlternateContent>
  <bookViews>
    <workbookView xWindow="96" yWindow="132" windowWidth="22848" windowHeight="9372"/>
  </bookViews>
  <sheets>
    <sheet name="мониторинг ХС Кедровый" sheetId="1" r:id="rId1"/>
  </sheets>
  <definedNames>
    <definedName name="_xlnm.Print_Titles" localSheetId="0">'мониторинг ХС Кедровый'!$C:$D</definedName>
  </definedNames>
  <calcPr calcId="152511"/>
</workbook>
</file>

<file path=xl/calcChain.xml><?xml version="1.0" encoding="utf-8"?>
<calcChain xmlns="http://schemas.openxmlformats.org/spreadsheetml/2006/main">
  <c r="N12" i="1" l="1"/>
  <c r="AL18" i="1" l="1"/>
  <c r="AK18" i="1"/>
  <c r="AJ18" i="1"/>
  <c r="AI18" i="1"/>
  <c r="AH18" i="1"/>
  <c r="AG18" i="1"/>
  <c r="AF18" i="1"/>
  <c r="AE18" i="1"/>
  <c r="AL17" i="1"/>
  <c r="AK17" i="1"/>
  <c r="AJ17" i="1"/>
  <c r="AI17" i="1"/>
  <c r="W16" i="1"/>
  <c r="AI16" i="1" s="1"/>
  <c r="N11" i="1"/>
  <c r="N9" i="1"/>
  <c r="N7" i="1" l="1"/>
  <c r="AE7" i="1" l="1"/>
  <c r="AD15" i="1"/>
  <c r="AC15" i="1"/>
  <c r="AB15" i="1"/>
  <c r="AA15" i="1"/>
  <c r="AA9" i="1"/>
  <c r="O17" i="1" l="1"/>
  <c r="AF17" i="1" s="1"/>
  <c r="P17" i="1"/>
  <c r="AG17" i="1" s="1"/>
  <c r="Q17" i="1"/>
  <c r="AH17" i="1" s="1"/>
  <c r="N17" i="1"/>
  <c r="AE17" i="1" s="1"/>
  <c r="X16" i="1"/>
  <c r="AJ16" i="1" s="1"/>
  <c r="Y16" i="1"/>
  <c r="AK16" i="1" s="1"/>
  <c r="Z16" i="1"/>
  <c r="AL16" i="1" s="1"/>
  <c r="O16" i="1"/>
  <c r="AF16" i="1" s="1"/>
  <c r="P16" i="1"/>
  <c r="AG16" i="1" s="1"/>
  <c r="Q16" i="1"/>
  <c r="AH16" i="1" s="1"/>
  <c r="N16" i="1"/>
  <c r="AE16" i="1" s="1"/>
  <c r="X15" i="1"/>
  <c r="AJ15" i="1" s="1"/>
  <c r="Y15" i="1"/>
  <c r="AK15" i="1" s="1"/>
  <c r="Z15" i="1"/>
  <c r="AL15" i="1" s="1"/>
  <c r="W15" i="1"/>
  <c r="AI15" i="1" s="1"/>
  <c r="N15" i="1"/>
  <c r="AE15" i="1" s="1"/>
  <c r="O15" i="1"/>
  <c r="AF15" i="1" s="1"/>
  <c r="P15" i="1"/>
  <c r="AG15" i="1" s="1"/>
  <c r="Q15" i="1"/>
  <c r="AH15" i="1" s="1"/>
  <c r="X14" i="1"/>
  <c r="AJ14" i="1" s="1"/>
  <c r="Y14" i="1"/>
  <c r="AK14" i="1" s="1"/>
  <c r="Z14" i="1"/>
  <c r="AL14" i="1" s="1"/>
  <c r="W14" i="1"/>
  <c r="AI14" i="1" s="1"/>
  <c r="O14" i="1"/>
  <c r="AF14" i="1" s="1"/>
  <c r="N14" i="1"/>
  <c r="AE14" i="1" s="1"/>
  <c r="X13" i="1"/>
  <c r="AJ13" i="1" s="1"/>
  <c r="Y13" i="1"/>
  <c r="AK13" i="1" s="1"/>
  <c r="Z13" i="1"/>
  <c r="AL13" i="1" s="1"/>
  <c r="W13" i="1"/>
  <c r="AI13" i="1" s="1"/>
  <c r="O13" i="1"/>
  <c r="AF13" i="1" s="1"/>
  <c r="P13" i="1"/>
  <c r="AG13" i="1" s="1"/>
  <c r="Q13" i="1"/>
  <c r="AH13" i="1" s="1"/>
  <c r="N13" i="1"/>
  <c r="AE13" i="1" s="1"/>
  <c r="AJ12" i="1"/>
  <c r="AK12" i="1"/>
  <c r="AL12" i="1"/>
  <c r="AI12" i="1"/>
  <c r="AE12" i="1"/>
  <c r="W11" i="1"/>
  <c r="X9" i="1"/>
  <c r="X11" i="1" s="1"/>
  <c r="Y9" i="1"/>
  <c r="Y11" i="1" s="1"/>
  <c r="Z9" i="1"/>
  <c r="Z11" i="1" s="1"/>
  <c r="W9" i="1"/>
  <c r="O9" i="1"/>
  <c r="O11" i="1" s="1"/>
  <c r="P9" i="1"/>
  <c r="P11" i="1" s="1"/>
  <c r="Q9" i="1"/>
  <c r="Q11" i="1" s="1"/>
  <c r="W8" i="1"/>
  <c r="Z7" i="1"/>
  <c r="Z10" i="1" s="1"/>
  <c r="Y7" i="1"/>
  <c r="Y10" i="1" s="1"/>
  <c r="X7" i="1"/>
  <c r="X8" i="1" s="1"/>
  <c r="W7" i="1"/>
  <c r="W10" i="1" s="1"/>
  <c r="N10" i="1"/>
  <c r="N8" i="1"/>
  <c r="P14" i="1"/>
  <c r="AG14" i="1" s="1"/>
  <c r="Q14" i="1"/>
  <c r="AH14" i="1" s="1"/>
  <c r="Y8" i="1" l="1"/>
  <c r="Z8" i="1"/>
  <c r="X10" i="1"/>
  <c r="O12" i="1"/>
  <c r="AF12" i="1" s="1"/>
  <c r="P12" i="1"/>
  <c r="AG12" i="1" s="1"/>
  <c r="Q12" i="1"/>
  <c r="AH12" i="1" s="1"/>
  <c r="P8" i="1"/>
  <c r="O7" i="1"/>
  <c r="P7" i="1"/>
  <c r="P10" i="1" s="1"/>
  <c r="Q7" i="1"/>
  <c r="Q10" i="1" s="1"/>
  <c r="O8" i="1" l="1"/>
  <c r="O10" i="1"/>
  <c r="Q8" i="1"/>
  <c r="AK19" i="1" l="1"/>
  <c r="AI7" i="1"/>
  <c r="AF7" i="1"/>
  <c r="AJ7" i="1" l="1"/>
  <c r="AK7" i="1"/>
  <c r="AL7" i="1"/>
  <c r="AJ8" i="1"/>
  <c r="AK8" i="1"/>
  <c r="AL8" i="1"/>
  <c r="AJ9" i="1"/>
  <c r="AK9" i="1"/>
  <c r="AL9" i="1"/>
  <c r="AJ10" i="1"/>
  <c r="AK10" i="1"/>
  <c r="AL10" i="1"/>
  <c r="AJ11" i="1"/>
  <c r="AK11" i="1"/>
  <c r="AL11" i="1"/>
  <c r="AJ19" i="1"/>
  <c r="AL19" i="1"/>
  <c r="AI8" i="1"/>
  <c r="AI9" i="1"/>
  <c r="AI10" i="1"/>
  <c r="AI11" i="1"/>
  <c r="AI19" i="1"/>
  <c r="AG7" i="1"/>
  <c r="AH7" i="1"/>
  <c r="AF8" i="1"/>
  <c r="AG8" i="1"/>
  <c r="AH8" i="1"/>
  <c r="AF9" i="1"/>
  <c r="AG9" i="1"/>
  <c r="AH9" i="1"/>
  <c r="AF10" i="1"/>
  <c r="AG10" i="1"/>
  <c r="AH10" i="1"/>
  <c r="AF11" i="1"/>
  <c r="AG11" i="1"/>
  <c r="AH11" i="1"/>
  <c r="AF19" i="1"/>
  <c r="AG19" i="1"/>
  <c r="AH19" i="1"/>
  <c r="AE8" i="1"/>
  <c r="AE9" i="1"/>
  <c r="AE10" i="1"/>
  <c r="AE11" i="1"/>
  <c r="AE19" i="1"/>
</calcChain>
</file>

<file path=xl/sharedStrings.xml><?xml version="1.0" encoding="utf-8"?>
<sst xmlns="http://schemas.openxmlformats.org/spreadsheetml/2006/main" count="91" uniqueCount="51">
  <si>
    <t>Отчет о деятельности хозяйствующих субъектов, доля участия муниципального образования в которых составляет 50% и более</t>
  </si>
  <si>
    <t xml:space="preserve">Наименование хозяйствующего субъекта </t>
  </si>
  <si>
    <t>Доля участия муниципального образования, %</t>
  </si>
  <si>
    <t>Объем выручки хозяйствующего субъекта, тыс. руб.</t>
  </si>
  <si>
    <t>Объем финансирования из бюджета Томской области и бюджетов муниципальных образований, тыс. руб.</t>
  </si>
  <si>
    <t>Доля выручки в общей величине стоимостного оборота рынка</t>
  </si>
  <si>
    <t>Доля реализованных на рынке товаров, работ, услуг в натуральном выражении</t>
  </si>
  <si>
    <t xml:space="preserve">фактические данные </t>
  </si>
  <si>
    <t>Оценка</t>
  </si>
  <si>
    <t>ед.изм.</t>
  </si>
  <si>
    <t>Территория, на которой осуществляется деятельность                          (наименование муниципального образования)</t>
  </si>
  <si>
    <t>№</t>
  </si>
  <si>
    <t>Идентификационный номер налогоплательщика (ИНН)</t>
  </si>
  <si>
    <t>Наименование рынка товаров, работ, услуг Томской области,
на котором осуществляет деятельность хозяйствующий субъект*</t>
  </si>
  <si>
    <t xml:space="preserve">Учредитель хозяйствующего субъекта </t>
  </si>
  <si>
    <t>Виды деятельности, предусмотренные уставом</t>
  </si>
  <si>
    <t>* В случае отсутствия хозяйствующего субъекта  в перечне товарных рынков, проставляется прочерк</t>
  </si>
  <si>
    <t>t - отчетный период (2021 год)</t>
  </si>
  <si>
    <t>t-1 соответственно предыдущий год (2020 год)</t>
  </si>
  <si>
    <r>
      <t>Общая величина стоимостного оборота рынка , тыс. руб.</t>
    </r>
    <r>
      <rPr>
        <vertAlign val="superscript"/>
        <sz val="12"/>
        <color indexed="8"/>
        <rFont val="PT Astra Serif"/>
        <family val="1"/>
        <charset val="204"/>
      </rPr>
      <t>1</t>
    </r>
  </si>
  <si>
    <r>
      <t xml:space="preserve">Объем реализованных </t>
    </r>
    <r>
      <rPr>
        <u/>
        <sz val="12"/>
        <color indexed="8"/>
        <rFont val="PT Astra Serif"/>
        <family val="1"/>
        <charset val="204"/>
      </rPr>
      <t xml:space="preserve">хозяйствующим субъектом </t>
    </r>
    <r>
      <rPr>
        <sz val="12"/>
        <color indexed="8"/>
        <rFont val="PT Astra Serif"/>
        <family val="1"/>
        <charset val="204"/>
      </rPr>
      <t xml:space="preserve"> товаров, работ и услуг в натуральном выражении (единиц)</t>
    </r>
    <r>
      <rPr>
        <vertAlign val="superscript"/>
        <sz val="12"/>
        <color indexed="8"/>
        <rFont val="PT Astra Serif"/>
        <family val="1"/>
        <charset val="204"/>
      </rPr>
      <t>2</t>
    </r>
  </si>
  <si>
    <r>
      <rPr>
        <u/>
        <sz val="12"/>
        <color indexed="8"/>
        <rFont val="PT Astra Serif"/>
        <family val="1"/>
        <charset val="204"/>
      </rPr>
      <t>Общая величина</t>
    </r>
    <r>
      <rPr>
        <sz val="12"/>
        <color indexed="8"/>
        <rFont val="PT Astra Serif"/>
        <family val="1"/>
        <charset val="204"/>
      </rPr>
      <t xml:space="preserve"> реализованных на рынке товаров, работ и услуг в натуральном выражении (единиц)</t>
    </r>
    <r>
      <rPr>
        <vertAlign val="superscript"/>
        <sz val="12"/>
        <color indexed="8"/>
        <rFont val="PT Astra Serif"/>
        <family val="1"/>
        <charset val="204"/>
      </rPr>
      <t>2</t>
    </r>
  </si>
  <si>
    <r>
      <rPr>
        <vertAlign val="superscript"/>
        <sz val="12"/>
        <color indexed="8"/>
        <rFont val="PT Astra Serif"/>
        <family val="1"/>
        <charset val="204"/>
      </rPr>
      <t>1</t>
    </r>
    <r>
      <rPr>
        <sz val="12"/>
        <color indexed="8"/>
        <rFont val="PT Astra Serif"/>
        <family val="1"/>
        <charset val="204"/>
      </rPr>
      <t xml:space="preserve"> Для расчета общей величины стоимостного оборота рынка необходимо использовать  данные статистической формы "Оборот организаций по видам экономической деятельности по крупным, средним и малым предприятиям" за анализируемые периоды</t>
    </r>
  </si>
  <si>
    <r>
      <rPr>
        <vertAlign val="superscript"/>
        <sz val="12"/>
        <color indexed="8"/>
        <rFont val="PT Astra Serif"/>
        <family val="1"/>
        <charset val="204"/>
      </rPr>
      <t xml:space="preserve">2 </t>
    </r>
    <r>
      <rPr>
        <sz val="12"/>
        <color indexed="8"/>
        <rFont val="PT Astra Serif"/>
        <family val="1"/>
        <charset val="204"/>
      </rPr>
      <t>Объем реализованных товаров, работ и услуг в натуральном выражении определяется в соответствии с разделом 5 статистической формы П 1 "Сведения о производстве и отгрузке товаров и услуг"  по кодам ОКПД (Общероссийский классификатор продукции по видам деятельности)</t>
    </r>
  </si>
  <si>
    <r>
      <rPr>
        <vertAlign val="superscript"/>
        <sz val="12"/>
        <color indexed="8"/>
        <rFont val="PT Astra Serif"/>
        <family val="1"/>
        <charset val="204"/>
      </rPr>
      <t>3</t>
    </r>
    <r>
      <rPr>
        <sz val="12"/>
        <color indexed="8"/>
        <rFont val="PT Astra Serif"/>
        <family val="1"/>
        <charset val="204"/>
      </rPr>
      <t xml:space="preserve"> Определяется по данным органов статистики в соответствии с ОКПД (Общероссийский классификатор продукции по видам деятельности)</t>
    </r>
  </si>
  <si>
    <t xml:space="preserve">Приложение </t>
  </si>
  <si>
    <t>Муниципальное образование "Город Кедровый"</t>
  </si>
  <si>
    <t>МКДОУ ДЕТСКИЙ САД №1 "РОДНИЧОК"</t>
  </si>
  <si>
    <t>Администрация муниципального образования "Город Кедровый</t>
  </si>
  <si>
    <t>85.11 Образование дошкольное</t>
  </si>
  <si>
    <t>чел.</t>
  </si>
  <si>
    <t>МАОУ ПУДИНСКАЯ СОШ</t>
  </si>
  <si>
    <t>85.14 Образование среднее общее</t>
  </si>
  <si>
    <t>МКОУ СОШ №1 Г. КЕДРОВОГО</t>
  </si>
  <si>
    <t>Рынок услуг дошкольного образования</t>
  </si>
  <si>
    <t>Рынок услуг дополнительного образования детей</t>
  </si>
  <si>
    <t xml:space="preserve"> - </t>
  </si>
  <si>
    <t>МКОУ ДО "ДШИ" Г.КЕДРОВОГО</t>
  </si>
  <si>
    <t>85.41.2 Образование в области культуры</t>
  </si>
  <si>
    <t>МУ "КЕДРОВСКАЯ ЦБС"</t>
  </si>
  <si>
    <t>91.01 Деятельность библиотек и архивов</t>
  </si>
  <si>
    <t>МУ "КУЛЬТУРА"</t>
  </si>
  <si>
    <t>58.13 Издание газет 18.12 Прочие виды полиграфической деятельности
73.11 Деятельность рекламных агентств</t>
  </si>
  <si>
    <t>экз.</t>
  </si>
  <si>
    <t>77.21 Прокат и аренда товаров для отдыха и спортивных товаров; 93.19 Деятельность в области спорта прочая; 96.04 Деятельность физкультурно- оздоровительная</t>
  </si>
  <si>
    <t>90.04.3 Деятельность учреждений клубного типа: клубов, дворцов и домов культуры, домов народного творчества 90.0 Деятельность творческая, деятельность в области искусства и организации развлечений; 93.29 Деятельность зрелищно-развлекательная прочая; 59.14 Деятельность в области демонстрации кинофильмов и др.</t>
  </si>
  <si>
    <t xml:space="preserve"> -</t>
  </si>
  <si>
    <t>МУ "Централизованная бухгалтерия" ГОРОДА КЕДРОВОГО</t>
  </si>
  <si>
    <t>Администрация муниципального образования "Город Кедровый"</t>
  </si>
  <si>
    <t>69.20.2 Деятельность по оказанию услуг в области бухгалтерского учета</t>
  </si>
  <si>
    <t>ед./посещений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</si>
</sst>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PT Astra Serif"/>
      <family val="1"/>
      <charset val="204"/>
    </font>
    <font>
      <b/>
      <sz val="12"/>
      <color indexed="8"/>
      <name val="PT Astra Serif"/>
      <family val="1"/>
      <charset val="204"/>
    </font>
    <font>
      <sz val="12"/>
      <color theme="1"/>
      <name val="PT Astra Serif"/>
      <family val="1"/>
      <charset val="204"/>
    </font>
    <font>
      <vertAlign val="superscript"/>
      <sz val="12"/>
      <color indexed="8"/>
      <name val="PT Astra Serif"/>
      <family val="1"/>
      <charset val="204"/>
    </font>
    <font>
      <u/>
      <sz val="12"/>
      <color indexed="8"/>
      <name val="PT Astra Serif"/>
      <family val="1"/>
      <charset val="204"/>
    </font>
    <font>
      <sz val="12"/>
      <name val="PT Astra Serif"/>
      <family val="1"/>
      <charset val="204"/>
    </font>
    <font>
      <sz val="12"/>
      <color rgb="FFFF0000"/>
      <name val="PT Astra Serif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9" fontId="10" fillId="3" borderId="1" xfId="1" applyNumberFormat="1" applyFont="1" applyFill="1" applyBorder="1" applyAlignment="1">
      <alignment horizontal="center" vertical="center"/>
    </xf>
    <xf numFmtId="0" fontId="7" fillId="4" borderId="1" xfId="0" applyFont="1" applyFill="1" applyBorder="1"/>
    <xf numFmtId="1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wrapText="1"/>
    </xf>
    <xf numFmtId="1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/>
    </xf>
    <xf numFmtId="3" fontId="10" fillId="2" borderId="1" xfId="0" applyNumberFormat="1" applyFont="1" applyFill="1" applyBorder="1" applyAlignment="1">
      <alignment horizontal="center" vertical="center"/>
    </xf>
    <xf numFmtId="3" fontId="7" fillId="4" borderId="1" xfId="0" applyNumberFormat="1" applyFont="1" applyFill="1" applyBorder="1" applyAlignment="1">
      <alignment horizontal="center" vertical="center"/>
    </xf>
    <xf numFmtId="3" fontId="10" fillId="4" borderId="1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7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Alignment="1"/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/>
    </xf>
    <xf numFmtId="164" fontId="10" fillId="4" borderId="1" xfId="0" applyNumberFormat="1" applyFont="1" applyFill="1" applyBorder="1" applyAlignment="1">
      <alignment horizontal="center" vertical="center"/>
    </xf>
    <xf numFmtId="165" fontId="10" fillId="2" borderId="1" xfId="0" applyNumberFormat="1" applyFont="1" applyFill="1" applyBorder="1" applyAlignment="1">
      <alignment horizontal="center" vertical="center"/>
    </xf>
    <xf numFmtId="165" fontId="7" fillId="4" borderId="1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Процентный" xfId="1" builtinId="5"/>
    <cellStyle name="Процентный 2" xfId="2"/>
    <cellStyle name="Процентн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1"/>
  <sheetViews>
    <sheetView tabSelected="1" zoomScale="62" zoomScaleNormal="62" zoomScaleSheetLayoutView="90" workbookViewId="0">
      <pane xSplit="3" ySplit="6" topLeftCell="D7" activePane="bottomRight" state="frozen"/>
      <selection pane="topRight" activeCell="C1" sqref="C1"/>
      <selection pane="bottomLeft" activeCell="A8" sqref="A8"/>
      <selection pane="bottomRight" activeCell="Q34" sqref="Q34"/>
    </sheetView>
  </sheetViews>
  <sheetFormatPr defaultColWidth="9.109375" defaultRowHeight="13.8"/>
  <cols>
    <col min="1" max="1" width="3.88671875" style="2" customWidth="1"/>
    <col min="2" max="2" width="4.6640625" style="1" customWidth="1"/>
    <col min="3" max="3" width="27" style="1" customWidth="1"/>
    <col min="4" max="4" width="19.33203125" style="1" customWidth="1"/>
    <col min="5" max="5" width="22" style="2" customWidth="1"/>
    <col min="6" max="6" width="18.6640625" style="2" customWidth="1"/>
    <col min="7" max="7" width="17.6640625" style="2" customWidth="1"/>
    <col min="8" max="8" width="22" style="2" customWidth="1"/>
    <col min="9" max="9" width="21.33203125" style="1" customWidth="1"/>
    <col min="10" max="12" width="11.33203125" style="1" customWidth="1"/>
    <col min="13" max="13" width="9.6640625" style="1" customWidth="1"/>
    <col min="14" max="14" width="12.33203125" style="1" customWidth="1"/>
    <col min="15" max="15" width="12" style="1" customWidth="1"/>
    <col min="16" max="16" width="12.109375" style="1" customWidth="1"/>
    <col min="17" max="17" width="12.44140625" style="1" customWidth="1"/>
    <col min="18" max="18" width="7.33203125" style="1" customWidth="1"/>
    <col min="19" max="22" width="11.109375" style="1" customWidth="1"/>
    <col min="23" max="23" width="12.109375" style="1" customWidth="1"/>
    <col min="24" max="24" width="13.6640625" style="1" customWidth="1"/>
    <col min="25" max="26" width="10.33203125" style="1" customWidth="1"/>
    <col min="27" max="27" width="12.109375" style="1" customWidth="1"/>
    <col min="28" max="28" width="12.6640625" style="1" customWidth="1"/>
    <col min="29" max="29" width="10.88671875" style="1" customWidth="1"/>
    <col min="30" max="30" width="11" style="1" customWidth="1"/>
    <col min="31" max="31" width="10.6640625" style="1" customWidth="1"/>
    <col min="32" max="32" width="10" style="1" customWidth="1"/>
    <col min="33" max="33" width="9.88671875" style="1" customWidth="1"/>
    <col min="34" max="34" width="10.33203125" style="1" customWidth="1"/>
    <col min="35" max="35" width="10" style="1" customWidth="1"/>
    <col min="36" max="36" width="11" style="1" customWidth="1"/>
    <col min="37" max="37" width="10.5546875" style="1" customWidth="1"/>
    <col min="38" max="38" width="11" style="1" customWidth="1"/>
    <col min="39" max="16384" width="9.109375" style="1"/>
  </cols>
  <sheetData>
    <row r="1" spans="2:38" ht="15.6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27"/>
      <c r="S1" s="27"/>
      <c r="T1" s="27"/>
      <c r="U1" s="27"/>
      <c r="V1" s="27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27" t="s">
        <v>25</v>
      </c>
      <c r="AJ1" s="27"/>
      <c r="AK1" s="27"/>
      <c r="AL1" s="27"/>
    </row>
    <row r="2" spans="2:38" ht="21" customHeight="1">
      <c r="B2" s="4"/>
      <c r="C2" s="5" t="s">
        <v>0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</row>
    <row r="3" spans="2:38" ht="15.6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2:38" ht="67.5" customHeight="1">
      <c r="B4" s="31" t="s">
        <v>11</v>
      </c>
      <c r="C4" s="30" t="s">
        <v>10</v>
      </c>
      <c r="D4" s="30" t="s">
        <v>1</v>
      </c>
      <c r="E4" s="30" t="s">
        <v>12</v>
      </c>
      <c r="F4" s="30" t="s">
        <v>14</v>
      </c>
      <c r="G4" s="30" t="s">
        <v>2</v>
      </c>
      <c r="H4" s="30" t="s">
        <v>13</v>
      </c>
      <c r="I4" s="30" t="s">
        <v>15</v>
      </c>
      <c r="J4" s="30" t="s">
        <v>3</v>
      </c>
      <c r="K4" s="31"/>
      <c r="L4" s="31"/>
      <c r="M4" s="31"/>
      <c r="N4" s="30" t="s">
        <v>19</v>
      </c>
      <c r="O4" s="31"/>
      <c r="P4" s="31"/>
      <c r="Q4" s="31"/>
      <c r="R4" s="30" t="s">
        <v>20</v>
      </c>
      <c r="S4" s="31"/>
      <c r="T4" s="31"/>
      <c r="U4" s="31"/>
      <c r="V4" s="31"/>
      <c r="W4" s="30" t="s">
        <v>21</v>
      </c>
      <c r="X4" s="31"/>
      <c r="Y4" s="31"/>
      <c r="Z4" s="31"/>
      <c r="AA4" s="30" t="s">
        <v>4</v>
      </c>
      <c r="AB4" s="31"/>
      <c r="AC4" s="31"/>
      <c r="AD4" s="31"/>
      <c r="AE4" s="30" t="s">
        <v>5</v>
      </c>
      <c r="AF4" s="31"/>
      <c r="AG4" s="31"/>
      <c r="AH4" s="31"/>
      <c r="AI4" s="30" t="s">
        <v>6</v>
      </c>
      <c r="AJ4" s="31"/>
      <c r="AK4" s="31"/>
      <c r="AL4" s="31"/>
    </row>
    <row r="5" spans="2:38" ht="30" customHeight="1">
      <c r="B5" s="31"/>
      <c r="C5" s="31"/>
      <c r="D5" s="31"/>
      <c r="E5" s="31"/>
      <c r="F5" s="31"/>
      <c r="G5" s="31"/>
      <c r="H5" s="31"/>
      <c r="I5" s="31"/>
      <c r="J5" s="35" t="s">
        <v>7</v>
      </c>
      <c r="K5" s="36"/>
      <c r="L5" s="36"/>
      <c r="M5" s="6" t="s">
        <v>8</v>
      </c>
      <c r="N5" s="35" t="s">
        <v>7</v>
      </c>
      <c r="O5" s="36"/>
      <c r="P5" s="36"/>
      <c r="Q5" s="6" t="s">
        <v>8</v>
      </c>
      <c r="R5" s="30" t="s">
        <v>9</v>
      </c>
      <c r="S5" s="35" t="s">
        <v>7</v>
      </c>
      <c r="T5" s="36"/>
      <c r="U5" s="36"/>
      <c r="V5" s="6" t="s">
        <v>8</v>
      </c>
      <c r="W5" s="35" t="s">
        <v>7</v>
      </c>
      <c r="X5" s="36"/>
      <c r="Y5" s="36"/>
      <c r="Z5" s="6" t="s">
        <v>8</v>
      </c>
      <c r="AA5" s="35" t="s">
        <v>7</v>
      </c>
      <c r="AB5" s="36"/>
      <c r="AC5" s="36"/>
      <c r="AD5" s="7" t="s">
        <v>8</v>
      </c>
      <c r="AE5" s="35" t="s">
        <v>7</v>
      </c>
      <c r="AF5" s="36"/>
      <c r="AG5" s="36"/>
      <c r="AH5" s="6" t="s">
        <v>8</v>
      </c>
      <c r="AI5" s="35" t="s">
        <v>7</v>
      </c>
      <c r="AJ5" s="36"/>
      <c r="AK5" s="36"/>
      <c r="AL5" s="6" t="s">
        <v>8</v>
      </c>
    </row>
    <row r="6" spans="2:38" ht="63" customHeight="1">
      <c r="B6" s="31"/>
      <c r="C6" s="31"/>
      <c r="D6" s="31"/>
      <c r="E6" s="31"/>
      <c r="F6" s="31"/>
      <c r="G6" s="31"/>
      <c r="H6" s="31"/>
      <c r="I6" s="31"/>
      <c r="J6" s="17">
        <v>2018</v>
      </c>
      <c r="K6" s="17">
        <v>2019</v>
      </c>
      <c r="L6" s="17">
        <v>2020</v>
      </c>
      <c r="M6" s="17">
        <v>2021</v>
      </c>
      <c r="N6" s="6">
        <v>2018</v>
      </c>
      <c r="O6" s="6">
        <v>2019</v>
      </c>
      <c r="P6" s="6">
        <v>2020</v>
      </c>
      <c r="Q6" s="6">
        <v>2021</v>
      </c>
      <c r="R6" s="31"/>
      <c r="S6" s="6">
        <v>2018</v>
      </c>
      <c r="T6" s="6">
        <v>2019</v>
      </c>
      <c r="U6" s="6">
        <v>2020</v>
      </c>
      <c r="V6" s="6">
        <v>2021</v>
      </c>
      <c r="W6" s="17">
        <v>2018</v>
      </c>
      <c r="X6" s="17">
        <v>2019</v>
      </c>
      <c r="Y6" s="17">
        <v>2020</v>
      </c>
      <c r="Z6" s="17">
        <v>2021</v>
      </c>
      <c r="AA6" s="17">
        <v>2018</v>
      </c>
      <c r="AB6" s="17">
        <v>2019</v>
      </c>
      <c r="AC6" s="17">
        <v>2020</v>
      </c>
      <c r="AD6" s="17">
        <v>2021</v>
      </c>
      <c r="AE6" s="17">
        <v>2018</v>
      </c>
      <c r="AF6" s="17">
        <v>2019</v>
      </c>
      <c r="AG6" s="17">
        <v>2020</v>
      </c>
      <c r="AH6" s="17">
        <v>2021</v>
      </c>
      <c r="AI6" s="17">
        <v>2018</v>
      </c>
      <c r="AJ6" s="17">
        <v>2019</v>
      </c>
      <c r="AK6" s="17">
        <v>2020</v>
      </c>
      <c r="AL6" s="17">
        <v>2021</v>
      </c>
    </row>
    <row r="7" spans="2:38" s="3" customFormat="1" ht="67.95" customHeight="1">
      <c r="B7" s="8">
        <v>1</v>
      </c>
      <c r="C7" s="8" t="s">
        <v>26</v>
      </c>
      <c r="D7" s="8" t="s">
        <v>27</v>
      </c>
      <c r="E7" s="8">
        <v>7023001518</v>
      </c>
      <c r="F7" s="8" t="s">
        <v>28</v>
      </c>
      <c r="G7" s="8">
        <v>100</v>
      </c>
      <c r="H7" s="8" t="s">
        <v>34</v>
      </c>
      <c r="I7" s="8" t="s">
        <v>29</v>
      </c>
      <c r="J7" s="26">
        <v>2038.67</v>
      </c>
      <c r="K7" s="26">
        <v>2591.5100000000002</v>
      </c>
      <c r="L7" s="26">
        <v>2208.2199999999998</v>
      </c>
      <c r="M7" s="26">
        <v>2300</v>
      </c>
      <c r="N7" s="26">
        <f>J7+J8+J10</f>
        <v>2946.5010000000002</v>
      </c>
      <c r="O7" s="26">
        <f>K7+K8+K10</f>
        <v>3472.6220000000003</v>
      </c>
      <c r="P7" s="26">
        <f t="shared" ref="P7:Q7" si="0">L7+L8+L10</f>
        <v>2958.39</v>
      </c>
      <c r="Q7" s="46">
        <f t="shared" si="0"/>
        <v>2825</v>
      </c>
      <c r="R7" s="9" t="s">
        <v>30</v>
      </c>
      <c r="S7" s="9">
        <v>131</v>
      </c>
      <c r="T7" s="9">
        <v>128</v>
      </c>
      <c r="U7" s="9">
        <v>125</v>
      </c>
      <c r="V7" s="9">
        <v>126</v>
      </c>
      <c r="W7" s="9">
        <f>S7+S8+S10</f>
        <v>186</v>
      </c>
      <c r="X7" s="9">
        <f>T7+T8+T10</f>
        <v>182</v>
      </c>
      <c r="Y7" s="9">
        <f>U7+U8+U10</f>
        <v>170</v>
      </c>
      <c r="Z7" s="9">
        <f>V7+V8+V10</f>
        <v>156</v>
      </c>
      <c r="AA7" s="23">
        <v>17083.476999999999</v>
      </c>
      <c r="AB7" s="23">
        <v>17685.819</v>
      </c>
      <c r="AC7" s="23">
        <v>20140.541000000001</v>
      </c>
      <c r="AD7" s="23">
        <v>22812.898000000001</v>
      </c>
      <c r="AE7" s="10">
        <f>J7/N7</f>
        <v>0.69189523438139</v>
      </c>
      <c r="AF7" s="10">
        <f>K7/O7</f>
        <v>0.74626895757730038</v>
      </c>
      <c r="AG7" s="10">
        <f t="shared" ref="AF7:AH19" si="1">L7/P7</f>
        <v>0.74642626563772863</v>
      </c>
      <c r="AH7" s="10">
        <f t="shared" si="1"/>
        <v>0.81415929203539827</v>
      </c>
      <c r="AI7" s="10">
        <f>S7/W7</f>
        <v>0.70430107526881724</v>
      </c>
      <c r="AJ7" s="10">
        <f t="shared" ref="AJ7:AL19" si="2">T7/X7</f>
        <v>0.70329670329670335</v>
      </c>
      <c r="AK7" s="10">
        <f t="shared" si="2"/>
        <v>0.73529411764705888</v>
      </c>
      <c r="AL7" s="10">
        <f t="shared" si="2"/>
        <v>0.80769230769230771</v>
      </c>
    </row>
    <row r="8" spans="2:38" s="3" customFormat="1" ht="71.400000000000006" customHeight="1">
      <c r="B8" s="33">
        <v>2</v>
      </c>
      <c r="C8" s="33" t="s">
        <v>26</v>
      </c>
      <c r="D8" s="33" t="s">
        <v>31</v>
      </c>
      <c r="E8" s="33">
        <v>7023001540</v>
      </c>
      <c r="F8" s="33" t="s">
        <v>28</v>
      </c>
      <c r="G8" s="33">
        <v>100</v>
      </c>
      <c r="H8" s="8" t="s">
        <v>34</v>
      </c>
      <c r="I8" s="8" t="s">
        <v>29</v>
      </c>
      <c r="J8" s="26">
        <v>490.41800000000001</v>
      </c>
      <c r="K8" s="26">
        <v>575</v>
      </c>
      <c r="L8" s="26">
        <v>640.81100000000004</v>
      </c>
      <c r="M8" s="26">
        <v>525</v>
      </c>
      <c r="N8" s="26">
        <f>N7</f>
        <v>2946.5010000000002</v>
      </c>
      <c r="O8" s="26">
        <f>O7</f>
        <v>3472.6220000000003</v>
      </c>
      <c r="P8" s="26">
        <f t="shared" ref="P8:Q8" si="3">P7</f>
        <v>2958.39</v>
      </c>
      <c r="Q8" s="46">
        <f t="shared" si="3"/>
        <v>2825</v>
      </c>
      <c r="R8" s="9" t="s">
        <v>30</v>
      </c>
      <c r="S8" s="9">
        <v>35</v>
      </c>
      <c r="T8" s="9">
        <v>35</v>
      </c>
      <c r="U8" s="9">
        <v>29</v>
      </c>
      <c r="V8" s="9">
        <v>30</v>
      </c>
      <c r="W8" s="9">
        <f>W7</f>
        <v>186</v>
      </c>
      <c r="X8" s="9">
        <f t="shared" ref="X8:Z8" si="4">X7</f>
        <v>182</v>
      </c>
      <c r="Y8" s="9">
        <f t="shared" si="4"/>
        <v>170</v>
      </c>
      <c r="Z8" s="9">
        <f t="shared" si="4"/>
        <v>156</v>
      </c>
      <c r="AA8" s="23">
        <v>2154.2739999999999</v>
      </c>
      <c r="AB8" s="23">
        <v>1666.5</v>
      </c>
      <c r="AC8" s="23">
        <v>1831</v>
      </c>
      <c r="AD8" s="23">
        <v>1940</v>
      </c>
      <c r="AE8" s="10">
        <f t="shared" ref="AE8:AE19" si="5">J8/N8</f>
        <v>0.16644080555207685</v>
      </c>
      <c r="AF8" s="10">
        <f t="shared" si="1"/>
        <v>0.1655809356733903</v>
      </c>
      <c r="AG8" s="10">
        <f t="shared" si="1"/>
        <v>0.21660801990271739</v>
      </c>
      <c r="AH8" s="10">
        <f t="shared" si="1"/>
        <v>0.18584070796460178</v>
      </c>
      <c r="AI8" s="10">
        <f t="shared" ref="AI8:AI19" si="6">S8/W8</f>
        <v>0.18817204301075269</v>
      </c>
      <c r="AJ8" s="10">
        <f t="shared" si="2"/>
        <v>0.19230769230769232</v>
      </c>
      <c r="AK8" s="10">
        <f t="shared" si="2"/>
        <v>0.17058823529411765</v>
      </c>
      <c r="AL8" s="10">
        <f t="shared" si="2"/>
        <v>0.19230769230769232</v>
      </c>
    </row>
    <row r="9" spans="2:38" s="3" customFormat="1" ht="39" customHeight="1">
      <c r="B9" s="34"/>
      <c r="C9" s="34"/>
      <c r="D9" s="34"/>
      <c r="E9" s="34"/>
      <c r="F9" s="34"/>
      <c r="G9" s="34"/>
      <c r="H9" s="8" t="s">
        <v>36</v>
      </c>
      <c r="I9" s="8" t="s">
        <v>32</v>
      </c>
      <c r="J9" s="26">
        <v>23.64</v>
      </c>
      <c r="K9" s="26">
        <v>23.073</v>
      </c>
      <c r="L9" s="26">
        <v>0</v>
      </c>
      <c r="M9" s="26">
        <v>14.775</v>
      </c>
      <c r="N9" s="26">
        <f>J9+J11</f>
        <v>82.740000000000009</v>
      </c>
      <c r="O9" s="26">
        <f>K9+K11</f>
        <v>77.257000000000005</v>
      </c>
      <c r="P9" s="26">
        <f t="shared" ref="P9:Q9" si="7">L9+L11</f>
        <v>0</v>
      </c>
      <c r="Q9" s="46">
        <f t="shared" si="7"/>
        <v>56.774999999999999</v>
      </c>
      <c r="R9" s="9" t="s">
        <v>30</v>
      </c>
      <c r="S9" s="9">
        <v>99</v>
      </c>
      <c r="T9" s="9">
        <v>94</v>
      </c>
      <c r="U9" s="9">
        <v>96</v>
      </c>
      <c r="V9" s="9">
        <v>95</v>
      </c>
      <c r="W9" s="21">
        <f>S9+S11</f>
        <v>434</v>
      </c>
      <c r="X9" s="21">
        <f>T9+T11</f>
        <v>421</v>
      </c>
      <c r="Y9" s="21">
        <f t="shared" ref="Y9:Z9" si="8">U9+U11</f>
        <v>423</v>
      </c>
      <c r="Z9" s="21">
        <f t="shared" si="8"/>
        <v>420</v>
      </c>
      <c r="AA9" s="23">
        <f>25268.156-2154.274</f>
        <v>23113.881999999998</v>
      </c>
      <c r="AB9" s="23">
        <v>24543.245999999999</v>
      </c>
      <c r="AC9" s="23">
        <v>25425.040000000001</v>
      </c>
      <c r="AD9" s="23">
        <v>27927.076000000001</v>
      </c>
      <c r="AE9" s="10">
        <f t="shared" si="5"/>
        <v>0.2857142857142857</v>
      </c>
      <c r="AF9" s="10">
        <f t="shared" si="1"/>
        <v>0.29865254928356005</v>
      </c>
      <c r="AG9" s="10" t="e">
        <f t="shared" si="1"/>
        <v>#DIV/0!</v>
      </c>
      <c r="AH9" s="10">
        <f t="shared" si="1"/>
        <v>0.26023778071334214</v>
      </c>
      <c r="AI9" s="10">
        <f t="shared" si="6"/>
        <v>0.22811059907834103</v>
      </c>
      <c r="AJ9" s="10">
        <f t="shared" si="2"/>
        <v>0.22327790973871733</v>
      </c>
      <c r="AK9" s="10">
        <f t="shared" si="2"/>
        <v>0.22695035460992907</v>
      </c>
      <c r="AL9" s="10">
        <f t="shared" si="2"/>
        <v>0.22619047619047619</v>
      </c>
    </row>
    <row r="10" spans="2:38" s="3" customFormat="1" ht="46.2" customHeight="1">
      <c r="B10" s="33">
        <v>3</v>
      </c>
      <c r="C10" s="33" t="s">
        <v>26</v>
      </c>
      <c r="D10" s="33" t="s">
        <v>33</v>
      </c>
      <c r="E10" s="33">
        <v>7023001532</v>
      </c>
      <c r="F10" s="33" t="s">
        <v>28</v>
      </c>
      <c r="G10" s="33">
        <v>100</v>
      </c>
      <c r="H10" s="8" t="s">
        <v>34</v>
      </c>
      <c r="I10" s="8" t="s">
        <v>29</v>
      </c>
      <c r="J10" s="26">
        <v>417.41300000000001</v>
      </c>
      <c r="K10" s="26">
        <v>306.11200000000002</v>
      </c>
      <c r="L10" s="26">
        <v>109.35899999999999</v>
      </c>
      <c r="M10" s="26">
        <v>0</v>
      </c>
      <c r="N10" s="26">
        <f>N7</f>
        <v>2946.5010000000002</v>
      </c>
      <c r="O10" s="26">
        <f t="shared" ref="O10:Q10" si="9">O7</f>
        <v>3472.6220000000003</v>
      </c>
      <c r="P10" s="26">
        <f t="shared" si="9"/>
        <v>2958.39</v>
      </c>
      <c r="Q10" s="46">
        <f t="shared" si="9"/>
        <v>2825</v>
      </c>
      <c r="R10" s="9" t="s">
        <v>30</v>
      </c>
      <c r="S10" s="9">
        <v>20</v>
      </c>
      <c r="T10" s="9">
        <v>19</v>
      </c>
      <c r="U10" s="9">
        <v>16</v>
      </c>
      <c r="V10" s="9">
        <v>0</v>
      </c>
      <c r="W10" s="9">
        <f>W7</f>
        <v>186</v>
      </c>
      <c r="X10" s="9">
        <f t="shared" ref="X10" si="10">X7</f>
        <v>182</v>
      </c>
      <c r="Y10" s="9">
        <f>Y7</f>
        <v>170</v>
      </c>
      <c r="Z10" s="9">
        <f>Z7</f>
        <v>156</v>
      </c>
      <c r="AA10" s="23">
        <v>1724.6949999999999</v>
      </c>
      <c r="AB10" s="23">
        <v>1060.482</v>
      </c>
      <c r="AC10" s="23">
        <v>931.21900000000005</v>
      </c>
      <c r="AD10" s="23">
        <v>0</v>
      </c>
      <c r="AE10" s="10">
        <f t="shared" si="5"/>
        <v>0.14166396006653315</v>
      </c>
      <c r="AF10" s="10">
        <f t="shared" si="1"/>
        <v>8.8150106749309315E-2</v>
      </c>
      <c r="AG10" s="10">
        <f t="shared" si="1"/>
        <v>3.6965714459554017E-2</v>
      </c>
      <c r="AH10" s="10">
        <f t="shared" si="1"/>
        <v>0</v>
      </c>
      <c r="AI10" s="10">
        <f t="shared" si="6"/>
        <v>0.10752688172043011</v>
      </c>
      <c r="AJ10" s="10">
        <f t="shared" si="2"/>
        <v>0.1043956043956044</v>
      </c>
      <c r="AK10" s="10">
        <f t="shared" si="2"/>
        <v>9.4117647058823528E-2</v>
      </c>
      <c r="AL10" s="10">
        <f t="shared" si="2"/>
        <v>0</v>
      </c>
    </row>
    <row r="11" spans="2:38" s="2" customFormat="1" ht="33" customHeight="1">
      <c r="B11" s="40"/>
      <c r="C11" s="40"/>
      <c r="D11" s="40"/>
      <c r="E11" s="40"/>
      <c r="F11" s="40"/>
      <c r="G11" s="40"/>
      <c r="H11" s="16" t="s">
        <v>36</v>
      </c>
      <c r="I11" s="13" t="s">
        <v>32</v>
      </c>
      <c r="J11" s="44">
        <v>59.1</v>
      </c>
      <c r="K11" s="44">
        <v>54.183999999999997</v>
      </c>
      <c r="L11" s="44">
        <v>0</v>
      </c>
      <c r="M11" s="44">
        <v>42</v>
      </c>
      <c r="N11" s="44">
        <f>N9</f>
        <v>82.740000000000009</v>
      </c>
      <c r="O11" s="44">
        <f t="shared" ref="O11:Q11" si="11">O9</f>
        <v>77.257000000000005</v>
      </c>
      <c r="P11" s="44">
        <f t="shared" si="11"/>
        <v>0</v>
      </c>
      <c r="Q11" s="47">
        <f t="shared" si="11"/>
        <v>56.774999999999999</v>
      </c>
      <c r="R11" s="9" t="s">
        <v>30</v>
      </c>
      <c r="S11" s="14">
        <v>335</v>
      </c>
      <c r="T11" s="14">
        <v>327</v>
      </c>
      <c r="U11" s="14">
        <v>327</v>
      </c>
      <c r="V11" s="14">
        <v>325</v>
      </c>
      <c r="W11" s="14">
        <f>W9</f>
        <v>434</v>
      </c>
      <c r="X11" s="14">
        <f>X9</f>
        <v>421</v>
      </c>
      <c r="Y11" s="14">
        <f t="shared" ref="Y11:Z11" si="12">Y9</f>
        <v>423</v>
      </c>
      <c r="Z11" s="14">
        <f t="shared" si="12"/>
        <v>420</v>
      </c>
      <c r="AA11" s="23">
        <v>35674.978000000003</v>
      </c>
      <c r="AB11" s="23">
        <v>35737.434000000001</v>
      </c>
      <c r="AC11" s="23">
        <v>37158.074000000001</v>
      </c>
      <c r="AD11" s="23">
        <v>55155.415999999997</v>
      </c>
      <c r="AE11" s="10">
        <f t="shared" si="5"/>
        <v>0.71428571428571419</v>
      </c>
      <c r="AF11" s="10">
        <f t="shared" si="1"/>
        <v>0.70134745071643989</v>
      </c>
      <c r="AG11" s="10" t="e">
        <f t="shared" si="1"/>
        <v>#DIV/0!</v>
      </c>
      <c r="AH11" s="10">
        <f t="shared" si="1"/>
        <v>0.73976221928665786</v>
      </c>
      <c r="AI11" s="10">
        <f t="shared" si="6"/>
        <v>0.77188940092165903</v>
      </c>
      <c r="AJ11" s="10">
        <f t="shared" si="2"/>
        <v>0.77672209026128269</v>
      </c>
      <c r="AK11" s="10">
        <f t="shared" si="2"/>
        <v>0.77304964539007093</v>
      </c>
      <c r="AL11" s="10">
        <f t="shared" si="2"/>
        <v>0.77380952380952384</v>
      </c>
    </row>
    <row r="12" spans="2:38" s="2" customFormat="1" ht="62.4">
      <c r="B12" s="20">
        <v>4</v>
      </c>
      <c r="C12" s="18" t="s">
        <v>26</v>
      </c>
      <c r="D12" s="19" t="s">
        <v>37</v>
      </c>
      <c r="E12" s="20">
        <v>7023001677</v>
      </c>
      <c r="F12" s="19" t="s">
        <v>28</v>
      </c>
      <c r="G12" s="20">
        <v>100</v>
      </c>
      <c r="H12" s="19" t="s">
        <v>35</v>
      </c>
      <c r="I12" s="19" t="s">
        <v>38</v>
      </c>
      <c r="J12" s="44">
        <v>67.45</v>
      </c>
      <c r="K12" s="45">
        <v>170.76</v>
      </c>
      <c r="L12" s="45">
        <v>101.94199999999999</v>
      </c>
      <c r="M12" s="45">
        <v>88</v>
      </c>
      <c r="N12" s="44">
        <f>J12</f>
        <v>67.45</v>
      </c>
      <c r="O12" s="44">
        <f t="shared" ref="O12:Q13" si="13">K12</f>
        <v>170.76</v>
      </c>
      <c r="P12" s="44">
        <f t="shared" si="13"/>
        <v>101.94199999999999</v>
      </c>
      <c r="Q12" s="44">
        <f t="shared" si="13"/>
        <v>88</v>
      </c>
      <c r="R12" s="9" t="s">
        <v>30</v>
      </c>
      <c r="S12" s="12">
        <v>120</v>
      </c>
      <c r="T12" s="12">
        <v>110</v>
      </c>
      <c r="U12" s="12">
        <v>100</v>
      </c>
      <c r="V12" s="12">
        <v>110</v>
      </c>
      <c r="W12" s="12">
        <v>452</v>
      </c>
      <c r="X12" s="12">
        <v>443</v>
      </c>
      <c r="Y12" s="12">
        <v>420</v>
      </c>
      <c r="Z12" s="12">
        <v>430</v>
      </c>
      <c r="AA12" s="23">
        <v>6222.9179999999997</v>
      </c>
      <c r="AB12" s="23">
        <v>6859.17</v>
      </c>
      <c r="AC12" s="23">
        <v>5048.4530000000004</v>
      </c>
      <c r="AD12" s="23">
        <v>4808.99</v>
      </c>
      <c r="AE12" s="10">
        <f t="shared" ref="AE12" si="14">J12/N12</f>
        <v>1</v>
      </c>
      <c r="AF12" s="10">
        <f t="shared" ref="AF12:AF13" si="15">K12/O12</f>
        <v>1</v>
      </c>
      <c r="AG12" s="10">
        <f t="shared" ref="AG12:AG13" si="16">L12/P12</f>
        <v>1</v>
      </c>
      <c r="AH12" s="10">
        <f t="shared" ref="AH12:AH13" si="17">M12/Q12</f>
        <v>1</v>
      </c>
      <c r="AI12" s="10">
        <f t="shared" ref="AI12:AI13" si="18">S12/W12</f>
        <v>0.26548672566371684</v>
      </c>
      <c r="AJ12" s="10">
        <f t="shared" ref="AJ12:AJ13" si="19">T12/X12</f>
        <v>0.24830699774266365</v>
      </c>
      <c r="AK12" s="10">
        <f t="shared" ref="AK12:AK13" si="20">U12/Y12</f>
        <v>0.23809523809523808</v>
      </c>
      <c r="AL12" s="10">
        <f t="shared" ref="AL12:AL13" si="21">V12/Z12</f>
        <v>0.2558139534883721</v>
      </c>
    </row>
    <row r="13" spans="2:38" s="2" customFormat="1" ht="62.4">
      <c r="B13" s="19">
        <v>5</v>
      </c>
      <c r="C13" s="18" t="s">
        <v>26</v>
      </c>
      <c r="D13" s="19" t="s">
        <v>39</v>
      </c>
      <c r="E13" s="19">
        <v>7023001684</v>
      </c>
      <c r="F13" s="19" t="s">
        <v>28</v>
      </c>
      <c r="G13" s="19">
        <v>100</v>
      </c>
      <c r="H13" s="19" t="s">
        <v>36</v>
      </c>
      <c r="I13" s="19" t="s">
        <v>40</v>
      </c>
      <c r="J13" s="24">
        <v>0</v>
      </c>
      <c r="K13" s="25">
        <v>0</v>
      </c>
      <c r="L13" s="25">
        <v>0</v>
      </c>
      <c r="M13" s="25">
        <v>0</v>
      </c>
      <c r="N13" s="12">
        <f t="shared" ref="N12:N17" si="22">J13</f>
        <v>0</v>
      </c>
      <c r="O13" s="12">
        <f t="shared" si="13"/>
        <v>0</v>
      </c>
      <c r="P13" s="12">
        <f t="shared" si="13"/>
        <v>0</v>
      </c>
      <c r="Q13" s="12">
        <f t="shared" si="13"/>
        <v>0</v>
      </c>
      <c r="R13" s="8" t="s">
        <v>50</v>
      </c>
      <c r="S13" s="24">
        <v>15460</v>
      </c>
      <c r="T13" s="24">
        <v>15771</v>
      </c>
      <c r="U13" s="24">
        <v>7400</v>
      </c>
      <c r="V13" s="24">
        <v>15400</v>
      </c>
      <c r="W13" s="24">
        <f>S13</f>
        <v>15460</v>
      </c>
      <c r="X13" s="24">
        <f t="shared" ref="X13:Z16" si="23">T13</f>
        <v>15771</v>
      </c>
      <c r="Y13" s="24">
        <f t="shared" si="23"/>
        <v>7400</v>
      </c>
      <c r="Z13" s="24">
        <f t="shared" si="23"/>
        <v>15400</v>
      </c>
      <c r="AA13" s="23">
        <v>5236.78</v>
      </c>
      <c r="AB13" s="23">
        <v>5384.7650000000003</v>
      </c>
      <c r="AC13" s="23">
        <v>5274.7250000000004</v>
      </c>
      <c r="AD13" s="23">
        <v>5451.87</v>
      </c>
      <c r="AE13" s="10" t="e">
        <f>J13/N13</f>
        <v>#DIV/0!</v>
      </c>
      <c r="AF13" s="10" t="e">
        <f t="shared" si="15"/>
        <v>#DIV/0!</v>
      </c>
      <c r="AG13" s="10" t="e">
        <f t="shared" si="16"/>
        <v>#DIV/0!</v>
      </c>
      <c r="AH13" s="10" t="e">
        <f t="shared" si="17"/>
        <v>#DIV/0!</v>
      </c>
      <c r="AI13" s="10">
        <f t="shared" si="18"/>
        <v>1</v>
      </c>
      <c r="AJ13" s="10">
        <f t="shared" si="19"/>
        <v>1</v>
      </c>
      <c r="AK13" s="10">
        <f t="shared" si="20"/>
        <v>1</v>
      </c>
      <c r="AL13" s="10">
        <f t="shared" si="21"/>
        <v>1</v>
      </c>
    </row>
    <row r="14" spans="2:38" s="2" customFormat="1" ht="93.6">
      <c r="B14" s="37">
        <v>6</v>
      </c>
      <c r="C14" s="41" t="s">
        <v>26</v>
      </c>
      <c r="D14" s="37" t="s">
        <v>41</v>
      </c>
      <c r="E14" s="37">
        <v>7023005008</v>
      </c>
      <c r="F14" s="37" t="s">
        <v>48</v>
      </c>
      <c r="G14" s="37">
        <v>100</v>
      </c>
      <c r="H14" s="19" t="s">
        <v>36</v>
      </c>
      <c r="I14" s="19" t="s">
        <v>42</v>
      </c>
      <c r="J14" s="44">
        <v>399.01600000000002</v>
      </c>
      <c r="K14" s="45">
        <v>301.58999999999997</v>
      </c>
      <c r="L14" s="45">
        <v>437</v>
      </c>
      <c r="M14" s="45">
        <v>450</v>
      </c>
      <c r="N14" s="44">
        <f t="shared" si="22"/>
        <v>399.01600000000002</v>
      </c>
      <c r="O14" s="44">
        <f>K14</f>
        <v>301.58999999999997</v>
      </c>
      <c r="P14" s="44">
        <f t="shared" ref="P14:Q17" si="24">L14</f>
        <v>437</v>
      </c>
      <c r="Q14" s="44">
        <f t="shared" si="24"/>
        <v>450</v>
      </c>
      <c r="R14" s="20" t="s">
        <v>43</v>
      </c>
      <c r="S14" s="24">
        <v>20800</v>
      </c>
      <c r="T14" s="24">
        <v>20800</v>
      </c>
      <c r="U14" s="24">
        <v>19100</v>
      </c>
      <c r="V14" s="24">
        <v>16970</v>
      </c>
      <c r="W14" s="24">
        <f>S14</f>
        <v>20800</v>
      </c>
      <c r="X14" s="24">
        <f t="shared" si="23"/>
        <v>20800</v>
      </c>
      <c r="Y14" s="24">
        <f t="shared" si="23"/>
        <v>19100</v>
      </c>
      <c r="Z14" s="24">
        <f t="shared" si="23"/>
        <v>16970</v>
      </c>
      <c r="AA14" s="23">
        <v>724.06299999999999</v>
      </c>
      <c r="AB14" s="23">
        <v>843.85</v>
      </c>
      <c r="AC14" s="23">
        <v>807.13800000000003</v>
      </c>
      <c r="AD14" s="23">
        <v>866.31</v>
      </c>
      <c r="AE14" s="10">
        <f>J14/N14</f>
        <v>1</v>
      </c>
      <c r="AF14" s="10">
        <f>K14/O14</f>
        <v>1</v>
      </c>
      <c r="AG14" s="10">
        <f t="shared" ref="AG14" si="25">L14/P14</f>
        <v>1</v>
      </c>
      <c r="AH14" s="10">
        <f t="shared" ref="AH14" si="26">M14/Q14</f>
        <v>1</v>
      </c>
      <c r="AI14" s="10">
        <f>S14/W14</f>
        <v>1</v>
      </c>
      <c r="AJ14" s="10">
        <f t="shared" ref="AJ14" si="27">T14/X14</f>
        <v>1</v>
      </c>
      <c r="AK14" s="10">
        <f t="shared" ref="AK14" si="28">U14/Y14</f>
        <v>1</v>
      </c>
      <c r="AL14" s="10">
        <f t="shared" ref="AL14" si="29">V14/Z14</f>
        <v>1</v>
      </c>
    </row>
    <row r="15" spans="2:38" s="2" customFormat="1" ht="309.60000000000002" customHeight="1">
      <c r="B15" s="38"/>
      <c r="C15" s="42"/>
      <c r="D15" s="38"/>
      <c r="E15" s="38"/>
      <c r="F15" s="38"/>
      <c r="G15" s="38"/>
      <c r="H15" s="19" t="s">
        <v>36</v>
      </c>
      <c r="I15" s="19" t="s">
        <v>45</v>
      </c>
      <c r="J15" s="44">
        <v>126.95</v>
      </c>
      <c r="K15" s="45">
        <v>157.76</v>
      </c>
      <c r="L15" s="45">
        <v>90</v>
      </c>
      <c r="M15" s="45">
        <v>120</v>
      </c>
      <c r="N15" s="44">
        <f t="shared" si="22"/>
        <v>126.95</v>
      </c>
      <c r="O15" s="44">
        <f t="shared" ref="O15" si="30">K15</f>
        <v>157.76</v>
      </c>
      <c r="P15" s="44">
        <f t="shared" si="24"/>
        <v>90</v>
      </c>
      <c r="Q15" s="44">
        <f t="shared" si="24"/>
        <v>120</v>
      </c>
      <c r="R15" s="20" t="s">
        <v>30</v>
      </c>
      <c r="S15" s="24">
        <v>14200</v>
      </c>
      <c r="T15" s="24">
        <v>14286</v>
      </c>
      <c r="U15" s="24">
        <v>4033</v>
      </c>
      <c r="V15" s="24">
        <v>8000</v>
      </c>
      <c r="W15" s="24">
        <f>S15</f>
        <v>14200</v>
      </c>
      <c r="X15" s="24">
        <f>T15</f>
        <v>14286</v>
      </c>
      <c r="Y15" s="24">
        <f t="shared" si="23"/>
        <v>4033</v>
      </c>
      <c r="Z15" s="24">
        <f t="shared" si="23"/>
        <v>8000</v>
      </c>
      <c r="AA15" s="23">
        <f>5054.536-724-2109+8511.953+5501.663</f>
        <v>16235.151999999998</v>
      </c>
      <c r="AB15" s="23">
        <f>13022.836-844-10200+7580.823+5105.096</f>
        <v>14664.754999999999</v>
      </c>
      <c r="AC15" s="23">
        <f>7033.048-807-2408+7284.501+5255.233</f>
        <v>16357.781999999999</v>
      </c>
      <c r="AD15" s="23">
        <f>21095.589-866-2268</f>
        <v>17961.589</v>
      </c>
      <c r="AE15" s="10">
        <f>J15/N15</f>
        <v>1</v>
      </c>
      <c r="AF15" s="10">
        <f>K15/O15</f>
        <v>1</v>
      </c>
      <c r="AG15" s="10">
        <f t="shared" ref="AG15:AG18" si="31">L15/P15</f>
        <v>1</v>
      </c>
      <c r="AH15" s="10">
        <f t="shared" ref="AH15:AH18" si="32">M15/Q15</f>
        <v>1</v>
      </c>
      <c r="AI15" s="10">
        <f>S15/W15</f>
        <v>1</v>
      </c>
      <c r="AJ15" s="10">
        <f t="shared" ref="AJ15:AJ18" si="33">T15/X15</f>
        <v>1</v>
      </c>
      <c r="AK15" s="10">
        <f t="shared" ref="AK15:AK18" si="34">U15/Y15</f>
        <v>1</v>
      </c>
      <c r="AL15" s="10">
        <f t="shared" ref="AL15:AL18" si="35">V15/Z15</f>
        <v>1</v>
      </c>
    </row>
    <row r="16" spans="2:38" s="2" customFormat="1" ht="151.19999999999999" customHeight="1">
      <c r="B16" s="39"/>
      <c r="C16" s="43"/>
      <c r="D16" s="39"/>
      <c r="E16" s="39"/>
      <c r="F16" s="39"/>
      <c r="G16" s="39"/>
      <c r="H16" s="19" t="s">
        <v>46</v>
      </c>
      <c r="I16" s="19" t="s">
        <v>44</v>
      </c>
      <c r="J16" s="44">
        <v>111.59</v>
      </c>
      <c r="K16" s="45">
        <v>144.44200000000001</v>
      </c>
      <c r="L16" s="45">
        <v>106.2</v>
      </c>
      <c r="M16" s="45">
        <v>155</v>
      </c>
      <c r="N16" s="44">
        <f t="shared" si="22"/>
        <v>111.59</v>
      </c>
      <c r="O16" s="44">
        <f>K16</f>
        <v>144.44200000000001</v>
      </c>
      <c r="P16" s="44">
        <f t="shared" si="24"/>
        <v>106.2</v>
      </c>
      <c r="Q16" s="44">
        <f t="shared" si="24"/>
        <v>155</v>
      </c>
      <c r="R16" s="20" t="s">
        <v>30</v>
      </c>
      <c r="S16" s="12">
        <v>378</v>
      </c>
      <c r="T16" s="12">
        <v>462</v>
      </c>
      <c r="U16" s="12">
        <v>380</v>
      </c>
      <c r="V16" s="12">
        <v>480</v>
      </c>
      <c r="W16" s="12">
        <f>S16</f>
        <v>378</v>
      </c>
      <c r="X16" s="12">
        <f>T16</f>
        <v>462</v>
      </c>
      <c r="Y16" s="12">
        <f t="shared" si="23"/>
        <v>380</v>
      </c>
      <c r="Z16" s="12">
        <f t="shared" si="23"/>
        <v>480</v>
      </c>
      <c r="AA16" s="23">
        <v>2109.3589999999999</v>
      </c>
      <c r="AB16" s="23">
        <v>10199.668</v>
      </c>
      <c r="AC16" s="23">
        <v>2407.7959999999998</v>
      </c>
      <c r="AD16" s="23">
        <v>2268.3440000000001</v>
      </c>
      <c r="AE16" s="10">
        <f>J16/N16</f>
        <v>1</v>
      </c>
      <c r="AF16" s="10">
        <f>K16/O16</f>
        <v>1</v>
      </c>
      <c r="AG16" s="10">
        <f t="shared" si="31"/>
        <v>1</v>
      </c>
      <c r="AH16" s="10">
        <f t="shared" si="32"/>
        <v>1</v>
      </c>
      <c r="AI16" s="10">
        <f>S16/W16</f>
        <v>1</v>
      </c>
      <c r="AJ16" s="10">
        <f t="shared" si="33"/>
        <v>1</v>
      </c>
      <c r="AK16" s="10">
        <f t="shared" si="34"/>
        <v>1</v>
      </c>
      <c r="AL16" s="10">
        <f t="shared" si="35"/>
        <v>1</v>
      </c>
    </row>
    <row r="17" spans="2:38" s="2" customFormat="1" ht="93.6">
      <c r="B17" s="19">
        <v>7</v>
      </c>
      <c r="C17" s="18" t="s">
        <v>26</v>
      </c>
      <c r="D17" s="19" t="s">
        <v>47</v>
      </c>
      <c r="E17" s="19">
        <v>7023005230</v>
      </c>
      <c r="F17" s="19" t="s">
        <v>48</v>
      </c>
      <c r="G17" s="19">
        <v>100</v>
      </c>
      <c r="H17" s="19" t="s">
        <v>36</v>
      </c>
      <c r="I17" s="19" t="s">
        <v>49</v>
      </c>
      <c r="J17" s="24">
        <v>0</v>
      </c>
      <c r="K17" s="25">
        <v>0</v>
      </c>
      <c r="L17" s="25">
        <v>0</v>
      </c>
      <c r="M17" s="25">
        <v>0</v>
      </c>
      <c r="N17" s="12">
        <f t="shared" si="22"/>
        <v>0</v>
      </c>
      <c r="O17" s="12">
        <f t="shared" ref="O17" si="36">K17</f>
        <v>0</v>
      </c>
      <c r="P17" s="12">
        <f t="shared" si="24"/>
        <v>0</v>
      </c>
      <c r="Q17" s="12">
        <f t="shared" si="24"/>
        <v>0</v>
      </c>
      <c r="R17" s="22"/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4">
        <v>0</v>
      </c>
      <c r="Y17" s="14">
        <v>0</v>
      </c>
      <c r="Z17" s="14">
        <v>0</v>
      </c>
      <c r="AA17" s="23">
        <v>4846.5810000000001</v>
      </c>
      <c r="AB17" s="23">
        <v>4955.5609999999997</v>
      </c>
      <c r="AC17" s="23">
        <v>4840.9880000000003</v>
      </c>
      <c r="AD17" s="23">
        <v>6296.3</v>
      </c>
      <c r="AE17" s="10" t="e">
        <f>J17/N17</f>
        <v>#DIV/0!</v>
      </c>
      <c r="AF17" s="10" t="e">
        <f>K17/O17</f>
        <v>#DIV/0!</v>
      </c>
      <c r="AG17" s="10" t="e">
        <f t="shared" si="31"/>
        <v>#DIV/0!</v>
      </c>
      <c r="AH17" s="10" t="e">
        <f t="shared" si="32"/>
        <v>#DIV/0!</v>
      </c>
      <c r="AI17" s="10" t="e">
        <f>S17/W17</f>
        <v>#DIV/0!</v>
      </c>
      <c r="AJ17" s="10" t="e">
        <f t="shared" si="33"/>
        <v>#DIV/0!</v>
      </c>
      <c r="AK17" s="10" t="e">
        <f t="shared" si="34"/>
        <v>#DIV/0!</v>
      </c>
      <c r="AL17" s="10" t="e">
        <f t="shared" si="35"/>
        <v>#DIV/0!</v>
      </c>
    </row>
    <row r="18" spans="2:38" s="2" customFormat="1" ht="15.6" hidden="1">
      <c r="B18" s="19"/>
      <c r="C18" s="18"/>
      <c r="D18" s="19"/>
      <c r="E18" s="19"/>
      <c r="F18" s="19"/>
      <c r="G18" s="19"/>
      <c r="H18" s="19"/>
      <c r="I18" s="19"/>
      <c r="J18" s="12"/>
      <c r="K18" s="15"/>
      <c r="L18" s="15"/>
      <c r="M18" s="15"/>
      <c r="N18" s="12"/>
      <c r="O18" s="14"/>
      <c r="P18" s="14"/>
      <c r="Q18" s="14"/>
      <c r="R18" s="16"/>
      <c r="S18" s="12"/>
      <c r="T18" s="12"/>
      <c r="U18" s="12"/>
      <c r="V18" s="12"/>
      <c r="W18" s="12"/>
      <c r="X18" s="14"/>
      <c r="Y18" s="14"/>
      <c r="Z18" s="14"/>
      <c r="AA18" s="11"/>
      <c r="AB18" s="11"/>
      <c r="AC18" s="11"/>
      <c r="AD18" s="11"/>
      <c r="AE18" s="10" t="e">
        <f>J18/N18</f>
        <v>#DIV/0!</v>
      </c>
      <c r="AF18" s="10" t="e">
        <f>K18/O18</f>
        <v>#DIV/0!</v>
      </c>
      <c r="AG18" s="10" t="e">
        <f t="shared" si="31"/>
        <v>#DIV/0!</v>
      </c>
      <c r="AH18" s="10" t="e">
        <f t="shared" si="32"/>
        <v>#DIV/0!</v>
      </c>
      <c r="AI18" s="10" t="e">
        <f>S18/W18</f>
        <v>#DIV/0!</v>
      </c>
      <c r="AJ18" s="10" t="e">
        <f t="shared" si="33"/>
        <v>#DIV/0!</v>
      </c>
      <c r="AK18" s="10" t="e">
        <f t="shared" si="34"/>
        <v>#DIV/0!</v>
      </c>
      <c r="AL18" s="10" t="e">
        <f t="shared" si="35"/>
        <v>#DIV/0!</v>
      </c>
    </row>
    <row r="19" spans="2:38" s="2" customFormat="1" ht="15.6" hidden="1">
      <c r="B19" s="19"/>
      <c r="C19" s="18"/>
      <c r="D19" s="19"/>
      <c r="E19" s="19"/>
      <c r="F19" s="19"/>
      <c r="G19" s="19"/>
      <c r="H19" s="19"/>
      <c r="I19" s="19"/>
      <c r="J19" s="14"/>
      <c r="K19" s="14"/>
      <c r="L19" s="14"/>
      <c r="M19" s="14"/>
      <c r="N19" s="12"/>
      <c r="O19" s="12"/>
      <c r="P19" s="12"/>
      <c r="Q19" s="12"/>
      <c r="R19" s="16"/>
      <c r="S19" s="14"/>
      <c r="T19" s="14"/>
      <c r="U19" s="14"/>
      <c r="V19" s="14"/>
      <c r="W19" s="14"/>
      <c r="X19" s="14"/>
      <c r="Y19" s="14"/>
      <c r="Z19" s="14"/>
      <c r="AA19" s="11"/>
      <c r="AB19" s="11"/>
      <c r="AC19" s="11"/>
      <c r="AD19" s="11"/>
      <c r="AE19" s="10" t="e">
        <f t="shared" si="5"/>
        <v>#DIV/0!</v>
      </c>
      <c r="AF19" s="10" t="e">
        <f t="shared" si="1"/>
        <v>#DIV/0!</v>
      </c>
      <c r="AG19" s="10" t="e">
        <f t="shared" si="1"/>
        <v>#DIV/0!</v>
      </c>
      <c r="AH19" s="10" t="e">
        <f t="shared" si="1"/>
        <v>#DIV/0!</v>
      </c>
      <c r="AI19" s="10" t="e">
        <f t="shared" si="6"/>
        <v>#DIV/0!</v>
      </c>
      <c r="AJ19" s="10" t="e">
        <f t="shared" si="2"/>
        <v>#DIV/0!</v>
      </c>
      <c r="AK19" s="10" t="e">
        <f>U19/Y19</f>
        <v>#DIV/0!</v>
      </c>
      <c r="AL19" s="10" t="e">
        <f t="shared" si="2"/>
        <v>#DIV/0!</v>
      </c>
    </row>
    <row r="20" spans="2:38" ht="15.6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</row>
    <row r="21" spans="2:38" ht="15.6">
      <c r="B21" s="32" t="s">
        <v>16</v>
      </c>
      <c r="C21" s="29"/>
      <c r="D21" s="29"/>
      <c r="E21" s="29"/>
      <c r="F21" s="29"/>
      <c r="G21" s="29"/>
      <c r="H21" s="29"/>
      <c r="I21" s="29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</row>
    <row r="22" spans="2:38" ht="15" customHeight="1">
      <c r="B22" s="28" t="s">
        <v>22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</row>
    <row r="23" spans="2:38" ht="15.75" customHeight="1">
      <c r="B23" s="28" t="s">
        <v>23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</row>
    <row r="24" spans="2:38" ht="15" customHeight="1">
      <c r="B24" s="28" t="s">
        <v>24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</row>
    <row r="25" spans="2:38" ht="15.6">
      <c r="B25" s="4" t="s">
        <v>17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</row>
    <row r="26" spans="2:38" ht="15.6">
      <c r="B26" s="4" t="s">
        <v>18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</row>
    <row r="27" spans="2:38" ht="15.6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</row>
    <row r="28" spans="2:38" ht="15.6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</row>
    <row r="29" spans="2:38" ht="15.6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</row>
    <row r="30" spans="2:38" ht="15.6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</row>
    <row r="31" spans="2:38" ht="15.6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</row>
  </sheetData>
  <mergeCells count="47">
    <mergeCell ref="G14:G16"/>
    <mergeCell ref="E8:E9"/>
    <mergeCell ref="F8:F9"/>
    <mergeCell ref="G8:G9"/>
    <mergeCell ref="B10:B11"/>
    <mergeCell ref="C10:C11"/>
    <mergeCell ref="D10:D11"/>
    <mergeCell ref="E10:E11"/>
    <mergeCell ref="F10:F11"/>
    <mergeCell ref="G10:G11"/>
    <mergeCell ref="B14:B16"/>
    <mergeCell ref="C14:C16"/>
    <mergeCell ref="D14:D16"/>
    <mergeCell ref="E14:E16"/>
    <mergeCell ref="F14:F16"/>
    <mergeCell ref="B24:Q24"/>
    <mergeCell ref="AE4:AH4"/>
    <mergeCell ref="AI4:AL4"/>
    <mergeCell ref="J5:L5"/>
    <mergeCell ref="N5:P5"/>
    <mergeCell ref="R5:R6"/>
    <mergeCell ref="S5:U5"/>
    <mergeCell ref="W5:Y5"/>
    <mergeCell ref="AA5:AC5"/>
    <mergeCell ref="AE5:AG5"/>
    <mergeCell ref="AI5:AK5"/>
    <mergeCell ref="W4:Z4"/>
    <mergeCell ref="B4:B6"/>
    <mergeCell ref="E4:E6"/>
    <mergeCell ref="H4:H6"/>
    <mergeCell ref="F4:F6"/>
    <mergeCell ref="AI1:AL1"/>
    <mergeCell ref="B23:U23"/>
    <mergeCell ref="R1:V1"/>
    <mergeCell ref="C4:C6"/>
    <mergeCell ref="D4:D6"/>
    <mergeCell ref="I4:I6"/>
    <mergeCell ref="J4:M4"/>
    <mergeCell ref="N4:Q4"/>
    <mergeCell ref="R4:V4"/>
    <mergeCell ref="G4:G6"/>
    <mergeCell ref="B21:I21"/>
    <mergeCell ref="B22:Q22"/>
    <mergeCell ref="AA4:AD4"/>
    <mergeCell ref="C8:C9"/>
    <mergeCell ref="B8:B9"/>
    <mergeCell ref="D8:D9"/>
  </mergeCells>
  <pageMargins left="0.70866141732283472" right="0.70866141732283472" top="0.32" bottom="0.27" header="0.31496062992125984" footer="0.31496062992125984"/>
  <pageSetup paperSize="9" scale="25" orientation="landscape" r:id="rId1"/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мониторинг ХС Кедровый</vt:lpstr>
      <vt:lpstr>'мониторинг ХС Кедровый'!Заголовки_для_печати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Николаевна Власова</dc:creator>
  <cp:lastModifiedBy>Пользователь</cp:lastModifiedBy>
  <cp:lastPrinted>2021-11-25T03:41:56Z</cp:lastPrinted>
  <dcterms:created xsi:type="dcterms:W3CDTF">2017-12-01T04:52:09Z</dcterms:created>
  <dcterms:modified xsi:type="dcterms:W3CDTF">2021-11-25T03:42:59Z</dcterms:modified>
</cp:coreProperties>
</file>